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lley.anderson.BLAKE\Desktop\"/>
    </mc:Choice>
  </mc:AlternateContent>
  <bookViews>
    <workbookView xWindow="0" yWindow="0" windowWidth="20490" windowHeight="7755"/>
  </bookViews>
  <sheets>
    <sheet name="Income Statement" sheetId="1" r:id="rId1"/>
  </sheets>
  <calcPr calcId="152511" concurrentCalc="0"/>
</workbook>
</file>

<file path=xl/calcChain.xml><?xml version="1.0" encoding="utf-8"?>
<calcChain xmlns="http://schemas.openxmlformats.org/spreadsheetml/2006/main">
  <c r="H35" i="1" l="1"/>
  <c r="H65" i="1"/>
  <c r="H36" i="1"/>
  <c r="E36" i="1"/>
  <c r="G36" i="1"/>
  <c r="D36" i="1"/>
  <c r="F35" i="1"/>
  <c r="E35" i="1"/>
  <c r="C35" i="1"/>
  <c r="E65" i="1"/>
  <c r="C65" i="1"/>
  <c r="B5" i="1"/>
  <c r="B6" i="1"/>
  <c r="B8" i="1"/>
  <c r="B9" i="1"/>
  <c r="B11" i="1"/>
  <c r="B12" i="1"/>
  <c r="B13" i="1"/>
  <c r="B14" i="1"/>
  <c r="B15" i="1"/>
  <c r="B17" i="1"/>
  <c r="B18" i="1"/>
  <c r="B19" i="1"/>
  <c r="B20" i="1"/>
  <c r="B21" i="1"/>
  <c r="B22" i="1"/>
  <c r="B24" i="1"/>
  <c r="B25" i="1"/>
  <c r="B26" i="1"/>
  <c r="B27" i="1"/>
  <c r="B28" i="1"/>
  <c r="B30" i="1"/>
  <c r="B31" i="1"/>
  <c r="B33" i="1"/>
  <c r="B34" i="1"/>
  <c r="B36" i="1"/>
  <c r="D5" i="1"/>
  <c r="D6" i="1"/>
  <c r="D8" i="1"/>
  <c r="D9" i="1"/>
  <c r="D11" i="1"/>
  <c r="D12" i="1"/>
  <c r="D13" i="1"/>
  <c r="E14" i="1"/>
  <c r="D14" i="1"/>
  <c r="D15" i="1"/>
  <c r="D17" i="1"/>
  <c r="D18" i="1"/>
  <c r="D19" i="1"/>
  <c r="D20" i="1"/>
  <c r="D21" i="1"/>
  <c r="D22" i="1"/>
  <c r="D24" i="1"/>
  <c r="D25" i="1"/>
  <c r="D26" i="1"/>
  <c r="D27" i="1"/>
  <c r="D28" i="1"/>
  <c r="D30" i="1"/>
  <c r="D31" i="1"/>
  <c r="D33" i="1"/>
  <c r="D34" i="1"/>
  <c r="C36" i="1"/>
  <c r="F13" i="1"/>
  <c r="F63" i="1"/>
  <c r="F36" i="1"/>
  <c r="F65" i="1"/>
  <c r="F68" i="1"/>
  <c r="E32" i="1"/>
  <c r="C32" i="1"/>
  <c r="F32" i="1"/>
  <c r="H32" i="1"/>
  <c r="E29" i="1"/>
  <c r="H29" i="1"/>
  <c r="C29" i="1"/>
  <c r="E23" i="1"/>
  <c r="H23" i="1"/>
  <c r="C23" i="1"/>
  <c r="E16" i="1"/>
  <c r="H16" i="1"/>
  <c r="C16" i="1"/>
  <c r="E10" i="1"/>
  <c r="H10" i="1"/>
  <c r="C10" i="1"/>
  <c r="E7" i="1"/>
  <c r="H7" i="1"/>
  <c r="C7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4" i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F11" i="1"/>
  <c r="F10" i="1"/>
  <c r="F9" i="1"/>
  <c r="F8" i="1"/>
  <c r="F7" i="1"/>
  <c r="F6" i="1"/>
  <c r="F5" i="1"/>
  <c r="C68" i="1"/>
  <c r="E68" i="1"/>
</calcChain>
</file>

<file path=xl/sharedStrings.xml><?xml version="1.0" encoding="utf-8"?>
<sst xmlns="http://schemas.openxmlformats.org/spreadsheetml/2006/main" count="98" uniqueCount="72">
  <si>
    <t>Account Name</t>
  </si>
  <si>
    <t>Bookfair Income</t>
  </si>
  <si>
    <t>Bookfair Expense</t>
  </si>
  <si>
    <t>EWTA Income</t>
  </si>
  <si>
    <t>EWTA Expense</t>
  </si>
  <si>
    <t>Invest Income</t>
  </si>
  <si>
    <t>Invest Expense</t>
  </si>
  <si>
    <t>Talent Show Ticket Income</t>
  </si>
  <si>
    <t>Talent Show Expense</t>
  </si>
  <si>
    <t>Talent Show Dinner Income</t>
  </si>
  <si>
    <t>Talent Show Dinner Exp</t>
  </si>
  <si>
    <t>Dessert Bar Income</t>
  </si>
  <si>
    <t>Dessert Bar Expense</t>
  </si>
  <si>
    <t>Box Tops Income</t>
  </si>
  <si>
    <t>Grocery/Amazon Rebates Income</t>
  </si>
  <si>
    <t>Interest Income - Money Mkt Sav</t>
  </si>
  <si>
    <t>Meigs Mart Income</t>
  </si>
  <si>
    <t>Meigs Mart Expense</t>
  </si>
  <si>
    <t>Concessions Income</t>
  </si>
  <si>
    <t>Concessions Expense</t>
  </si>
  <si>
    <t>Positive Behavior - Income</t>
  </si>
  <si>
    <t>Positive Behavior - Rewards Exp</t>
  </si>
  <si>
    <t>Drama</t>
  </si>
  <si>
    <t>Art Supplies /General Art</t>
  </si>
  <si>
    <t>Grants/ General Assemblies</t>
  </si>
  <si>
    <t>Fifth Grade Orientation</t>
  </si>
  <si>
    <t>Frog Dissection 7th Gr</t>
  </si>
  <si>
    <t>Instructional Materials/Teacher Subscriptions</t>
  </si>
  <si>
    <t>Math Olympiad/ Klassen</t>
  </si>
  <si>
    <t>Library</t>
  </si>
  <si>
    <t>Music - Band</t>
  </si>
  <si>
    <t>Music - Strings</t>
  </si>
  <si>
    <t>Physical Education</t>
  </si>
  <si>
    <t>Rocket Day 6th Gr</t>
  </si>
  <si>
    <t>Teacher Professional Develpmt</t>
  </si>
  <si>
    <t>Teacher Supplies/Subscriptions</t>
  </si>
  <si>
    <t>Meigs Sanctioned Athletics</t>
  </si>
  <si>
    <t>Academic/Social Clubs</t>
  </si>
  <si>
    <t>Athletic Clubs/Non Sanct Sports</t>
  </si>
  <si>
    <t>Athletic Banq - Trophies</t>
  </si>
  <si>
    <t>EVRITS Online Directory</t>
  </si>
  <si>
    <t>Facilities - Landscaping</t>
  </si>
  <si>
    <t>Facilities - Signage/Hardware</t>
  </si>
  <si>
    <t>Facilities - Other</t>
  </si>
  <si>
    <t>PTO Op - Hospitality</t>
  </si>
  <si>
    <t>PTO Op- PTO Admin</t>
  </si>
  <si>
    <t>Security</t>
  </si>
  <si>
    <t>Tech - Comp Repairs &amp; Maintenance</t>
  </si>
  <si>
    <t>NET BOOKFAIR</t>
  </si>
  <si>
    <t>NET Invest (to date)</t>
  </si>
  <si>
    <t>NET TALENT SHOW</t>
  </si>
  <si>
    <t>NET MEIGS MART</t>
  </si>
  <si>
    <t>NET CONCESSIONS</t>
  </si>
  <si>
    <t>DECEMBER MEIGS PTO INCOME STATEMENT</t>
  </si>
  <si>
    <t xml:space="preserve">NET CITY SAVER </t>
  </si>
  <si>
    <t>City Saver Expense</t>
  </si>
  <si>
    <t>City Saver Income</t>
  </si>
  <si>
    <t>2016-2017 Actuals vs LY</t>
  </si>
  <si>
    <t>FULL YEAR 2016-2017 Budget</t>
  </si>
  <si>
    <t>Spring Event</t>
  </si>
  <si>
    <t>Open</t>
  </si>
  <si>
    <t>Completed</t>
  </si>
  <si>
    <t>Tech - Software and Computers</t>
  </si>
  <si>
    <t>Net Income</t>
  </si>
  <si>
    <t>Parent Designated Invest</t>
  </si>
  <si>
    <t xml:space="preserve">Total Income </t>
  </si>
  <si>
    <t>2016-2017 Actuals (thru 12/12/16)</t>
  </si>
  <si>
    <t>2015-2016 Actuals (thru 12/12/15)</t>
  </si>
  <si>
    <t>Pay in March</t>
  </si>
  <si>
    <t>NET POSITIVE BEHAVIOR</t>
  </si>
  <si>
    <t>12/13/2016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</si>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</sst>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"/>
  </numFmts>
  <fonts count="7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6"/>
      <name val="Calibri"/>
      <family val="2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0" fillId="0" borderId="1" xfId="0" applyFont="1" applyBorder="1"/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164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/>
    <xf numFmtId="164" fontId="0" fillId="3" borderId="1" xfId="0" applyNumberFormat="1" applyFill="1" applyBorder="1"/>
    <xf numFmtId="164" fontId="1" fillId="2" borderId="1" xfId="0" applyNumberFormat="1" applyFont="1" applyFill="1" applyBorder="1" applyAlignment="1">
      <alignment horizontal="right"/>
    </xf>
    <xf numFmtId="0" fontId="5" fillId="0" borderId="0" xfId="0" applyFont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3" borderId="1" xfId="0" applyFont="1" applyFill="1" applyBorder="1"/>
    <xf numFmtId="164" fontId="0" fillId="0" borderId="1" xfId="0" applyNumberFormat="1" applyFill="1" applyBorder="1"/>
    <xf numFmtId="0" fontId="0" fillId="0" borderId="0" xfId="0" applyFill="1"/>
    <xf numFmtId="0" fontId="4" fillId="0" borderId="1" xfId="0" applyFont="1" applyFill="1" applyBorder="1" applyAlignment="1">
      <alignment horizontal="center" wrapText="1"/>
    </xf>
    <xf numFmtId="164" fontId="3" fillId="5" borderId="1" xfId="0" applyNumberFormat="1" applyFont="1" applyFill="1" applyBorder="1" applyAlignment="1">
      <alignment horizontal="right"/>
    </xf>
    <xf numFmtId="164" fontId="2" fillId="5" borderId="1" xfId="0" applyNumberFormat="1" applyFont="1" applyFill="1" applyBorder="1"/>
    <xf numFmtId="0" fontId="0" fillId="3" borderId="1" xfId="0" applyFill="1" applyBorder="1"/>
    <xf numFmtId="164" fontId="0" fillId="3" borderId="1" xfId="0" applyNumberFormat="1" applyFill="1" applyBorder="1" applyAlignment="1">
      <alignment horizontal="right"/>
    </xf>
    <xf numFmtId="15" fontId="6" fillId="0" borderId="0" xfId="0" quotePrefix="1" applyNumberFormat="1" applyFont="1" applyAlignment="1">
      <alignment horizontal="left"/>
    </xf>
    <xf numFmtId="3" fontId="1" fillId="6" borderId="1" xfId="0" applyNumberFormat="1" applyFont="1" applyFill="1" applyBorder="1" applyAlignment="1">
      <alignment horizontal="right"/>
    </xf>
    <xf numFmtId="0" fontId="3" fillId="6" borderId="1" xfId="0" applyFont="1" applyFill="1" applyBorder="1" applyAlignment="1">
      <alignment horizontal="left"/>
    </xf>
    <xf numFmtId="164" fontId="1" fillId="6" borderId="1" xfId="0" applyNumberFormat="1" applyFont="1" applyFill="1" applyBorder="1" applyAlignment="1">
      <alignment horizontal="right"/>
    </xf>
    <xf numFmtId="164" fontId="2" fillId="6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8"/>
  <sheetViews>
    <sheetView tabSelected="1" zoomScale="115" zoomScaleNormal="115" workbookViewId="0">
      <pane ySplit="4" topLeftCell="A56" activePane="bottomLeft" state="frozen"/>
      <selection pane="bottomLeft" activeCell="H34" sqref="H34"/>
    </sheetView>
  </sheetViews>
  <sheetFormatPr defaultRowHeight="15" x14ac:dyDescent="0.25"/>
  <cols>
    <col min="1" max="1" width="30" customWidth="1"/>
    <col min="2" max="2" width="12.5703125" hidden="1" customWidth="1"/>
    <col min="3" max="3" width="15.5703125" customWidth="1"/>
    <col min="4" max="4" width="15.5703125" hidden="1" customWidth="1"/>
    <col min="5" max="5" width="15.140625" customWidth="1"/>
    <col min="6" max="6" width="14.5703125" customWidth="1"/>
    <col min="7" max="7" width="14.42578125" style="25" hidden="1" customWidth="1"/>
    <col min="8" max="8" width="16.140625" customWidth="1"/>
    <col min="9" max="9" width="13.140625" customWidth="1"/>
    <col min="10" max="12" width="20" customWidth="1"/>
  </cols>
  <sheetData>
    <row r="2" spans="1:9" ht="21" x14ac:dyDescent="0.35">
      <c r="A2" s="14" t="s">
        <v>53</v>
      </c>
      <c r="B2" s="14"/>
      <c r="E2" s="1"/>
      <c r="H2" s="1"/>
    </row>
    <row r="3" spans="1:9" ht="15" customHeight="1" x14ac:dyDescent="0.35">
      <c r="A3" s="31" t="s">
        <v>70</v>
      </c>
      <c r="B3" s="14"/>
      <c r="E3" s="1"/>
      <c r="H3" s="1"/>
    </row>
    <row r="4" spans="1:9" ht="45" x14ac:dyDescent="0.25">
      <c r="A4" s="15" t="s">
        <v>0</v>
      </c>
      <c r="B4" s="15"/>
      <c r="C4" s="16" t="s">
        <v>67</v>
      </c>
      <c r="D4" s="16"/>
      <c r="E4" s="16" t="s">
        <v>66</v>
      </c>
      <c r="F4" s="17" t="s">
        <v>57</v>
      </c>
      <c r="G4" s="26"/>
      <c r="H4" s="16" t="s">
        <v>58</v>
      </c>
      <c r="I4" s="2"/>
    </row>
    <row r="5" spans="1:9" x14ac:dyDescent="0.25">
      <c r="A5" s="2" t="s">
        <v>1</v>
      </c>
      <c r="B5" s="7">
        <f>+C5</f>
        <v>8600</v>
      </c>
      <c r="C5" s="6">
        <v>8600</v>
      </c>
      <c r="D5" s="6">
        <f>+E5</f>
        <v>8038.62</v>
      </c>
      <c r="E5" s="18">
        <v>8038.62</v>
      </c>
      <c r="F5" s="7">
        <f t="shared" ref="F5:F36" si="0">+E5-C5</f>
        <v>-561.38000000000011</v>
      </c>
      <c r="G5" s="6">
        <v>8600</v>
      </c>
      <c r="H5" s="6">
        <v>8600</v>
      </c>
      <c r="I5" s="2"/>
    </row>
    <row r="6" spans="1:9" x14ac:dyDescent="0.25">
      <c r="A6" s="2" t="s">
        <v>2</v>
      </c>
      <c r="B6" s="7">
        <f t="shared" ref="B6:B34" si="1">+C6</f>
        <v>-6492.15</v>
      </c>
      <c r="C6" s="6">
        <v>-6492.15</v>
      </c>
      <c r="D6" s="6">
        <f t="shared" ref="D6:D34" si="2">+E6</f>
        <v>-5995.98</v>
      </c>
      <c r="E6" s="18">
        <v>-5995.98</v>
      </c>
      <c r="F6" s="7">
        <f t="shared" si="0"/>
        <v>496.17000000000007</v>
      </c>
      <c r="G6" s="6">
        <v>-6500</v>
      </c>
      <c r="H6" s="6">
        <v>-6500</v>
      </c>
      <c r="I6" s="2"/>
    </row>
    <row r="7" spans="1:9" x14ac:dyDescent="0.25">
      <c r="A7" s="4" t="s">
        <v>48</v>
      </c>
      <c r="B7" s="7"/>
      <c r="C7" s="8">
        <f>+C5+C6</f>
        <v>2107.8500000000004</v>
      </c>
      <c r="D7" s="6"/>
      <c r="E7" s="19">
        <f t="shared" ref="E7" si="3">+E5+E6</f>
        <v>2042.6400000000003</v>
      </c>
      <c r="F7" s="9">
        <f t="shared" si="0"/>
        <v>-65.210000000000036</v>
      </c>
      <c r="G7" s="8"/>
      <c r="H7" s="8">
        <f>+H5+H6</f>
        <v>2100</v>
      </c>
      <c r="I7" s="2" t="s">
        <v>61</v>
      </c>
    </row>
    <row r="8" spans="1:9" x14ac:dyDescent="0.25">
      <c r="A8" s="2" t="s">
        <v>56</v>
      </c>
      <c r="B8" s="7">
        <f t="shared" si="1"/>
        <v>26708</v>
      </c>
      <c r="C8" s="6">
        <v>26708</v>
      </c>
      <c r="D8" s="6">
        <f t="shared" si="2"/>
        <v>29137.1</v>
      </c>
      <c r="E8" s="18">
        <v>29137.1</v>
      </c>
      <c r="F8" s="7">
        <f t="shared" si="0"/>
        <v>2429.0999999999985</v>
      </c>
      <c r="G8" s="6">
        <v>27000</v>
      </c>
      <c r="H8" s="6">
        <v>27000</v>
      </c>
      <c r="I8" s="2"/>
    </row>
    <row r="9" spans="1:9" x14ac:dyDescent="0.25">
      <c r="A9" s="5" t="s">
        <v>55</v>
      </c>
      <c r="B9" s="7">
        <f t="shared" si="1"/>
        <v>-13079.41</v>
      </c>
      <c r="C9" s="10">
        <v>-13079.41</v>
      </c>
      <c r="D9" s="6">
        <f t="shared" si="2"/>
        <v>-14614</v>
      </c>
      <c r="E9" s="20">
        <v>-14614</v>
      </c>
      <c r="F9" s="11">
        <f t="shared" si="0"/>
        <v>-1534.5900000000001</v>
      </c>
      <c r="G9" s="10">
        <v>-13000</v>
      </c>
      <c r="H9" s="10">
        <v>-13000</v>
      </c>
      <c r="I9" s="2"/>
    </row>
    <row r="10" spans="1:9" x14ac:dyDescent="0.25">
      <c r="A10" s="4" t="s">
        <v>54</v>
      </c>
      <c r="B10" s="7"/>
      <c r="C10" s="8">
        <f>+C8+C9</f>
        <v>13628.59</v>
      </c>
      <c r="D10" s="6"/>
      <c r="E10" s="19">
        <f t="shared" ref="E10" si="4">+E8+E9</f>
        <v>14523.099999999999</v>
      </c>
      <c r="F10" s="9">
        <f t="shared" si="0"/>
        <v>894.5099999999984</v>
      </c>
      <c r="G10" s="8"/>
      <c r="H10" s="8">
        <f>+H8+H9</f>
        <v>14000</v>
      </c>
      <c r="I10" s="2" t="s">
        <v>61</v>
      </c>
    </row>
    <row r="11" spans="1:9" x14ac:dyDescent="0.25">
      <c r="A11" s="2" t="s">
        <v>3</v>
      </c>
      <c r="B11" s="7">
        <f t="shared" si="1"/>
        <v>997.91</v>
      </c>
      <c r="C11" s="6">
        <v>997.91</v>
      </c>
      <c r="D11" s="6">
        <f t="shared" si="2"/>
        <v>0</v>
      </c>
      <c r="E11" s="18">
        <v>0</v>
      </c>
      <c r="F11" s="7">
        <f t="shared" si="0"/>
        <v>-997.91</v>
      </c>
      <c r="G11" s="6">
        <v>1000</v>
      </c>
      <c r="H11" s="6">
        <v>1000</v>
      </c>
      <c r="I11" s="2" t="s">
        <v>59</v>
      </c>
    </row>
    <row r="12" spans="1:9" x14ac:dyDescent="0.25">
      <c r="A12" s="2" t="s">
        <v>4</v>
      </c>
      <c r="B12" s="7">
        <f t="shared" si="1"/>
        <v>-116.45</v>
      </c>
      <c r="C12" s="6">
        <v>-116.45</v>
      </c>
      <c r="D12" s="6">
        <f t="shared" si="2"/>
        <v>0</v>
      </c>
      <c r="E12" s="18">
        <v>0</v>
      </c>
      <c r="F12" s="7">
        <f t="shared" si="0"/>
        <v>116.45</v>
      </c>
      <c r="G12" s="6">
        <v>-115</v>
      </c>
      <c r="H12" s="6">
        <v>-115</v>
      </c>
      <c r="I12" s="2"/>
    </row>
    <row r="13" spans="1:9" x14ac:dyDescent="0.25">
      <c r="A13" s="2" t="s">
        <v>64</v>
      </c>
      <c r="B13" s="7">
        <f t="shared" si="1"/>
        <v>500</v>
      </c>
      <c r="C13" s="6">
        <v>500</v>
      </c>
      <c r="D13" s="6">
        <f t="shared" si="2"/>
        <v>500</v>
      </c>
      <c r="E13" s="18">
        <v>500</v>
      </c>
      <c r="F13" s="7">
        <f t="shared" si="0"/>
        <v>0</v>
      </c>
      <c r="G13" s="6"/>
      <c r="H13" s="6"/>
      <c r="I13" s="2"/>
    </row>
    <row r="14" spans="1:9" x14ac:dyDescent="0.25">
      <c r="A14" s="29" t="s">
        <v>5</v>
      </c>
      <c r="B14" s="12">
        <f t="shared" si="1"/>
        <v>40665</v>
      </c>
      <c r="C14" s="30">
        <v>40665</v>
      </c>
      <c r="D14" s="30">
        <f t="shared" si="2"/>
        <v>34186.379999999997</v>
      </c>
      <c r="E14" s="30">
        <f>34186.38</f>
        <v>34186.379999999997</v>
      </c>
      <c r="F14" s="12">
        <f t="shared" si="0"/>
        <v>-6478.6200000000026</v>
      </c>
      <c r="G14" s="30">
        <v>50000</v>
      </c>
      <c r="H14" s="30">
        <v>50000</v>
      </c>
      <c r="I14" s="2"/>
    </row>
    <row r="15" spans="1:9" x14ac:dyDescent="0.25">
      <c r="A15" s="2" t="s">
        <v>6</v>
      </c>
      <c r="B15" s="7">
        <f t="shared" si="1"/>
        <v>-2556.7800000000002</v>
      </c>
      <c r="C15" s="6">
        <v>-2556.7800000000002</v>
      </c>
      <c r="D15" s="6">
        <f t="shared" si="2"/>
        <v>0</v>
      </c>
      <c r="E15" s="18">
        <v>0</v>
      </c>
      <c r="F15" s="7">
        <f t="shared" si="0"/>
        <v>2556.7800000000002</v>
      </c>
      <c r="G15" s="6">
        <v>-5000</v>
      </c>
      <c r="H15" s="6">
        <v>-5000</v>
      </c>
      <c r="I15" s="2"/>
    </row>
    <row r="16" spans="1:9" x14ac:dyDescent="0.25">
      <c r="A16" s="4" t="s">
        <v>49</v>
      </c>
      <c r="B16" s="7"/>
      <c r="C16" s="8">
        <f>+C14+C15</f>
        <v>38108.22</v>
      </c>
      <c r="D16" s="6"/>
      <c r="E16" s="19">
        <f t="shared" ref="E16" si="5">+E14+E15</f>
        <v>34186.379999999997</v>
      </c>
      <c r="F16" s="9">
        <f t="shared" si="0"/>
        <v>-3921.8400000000038</v>
      </c>
      <c r="G16" s="8"/>
      <c r="H16" s="8">
        <f>+H14+H15</f>
        <v>45000</v>
      </c>
      <c r="I16" s="2" t="s">
        <v>60</v>
      </c>
    </row>
    <row r="17" spans="1:9" x14ac:dyDescent="0.25">
      <c r="A17" s="2" t="s">
        <v>7</v>
      </c>
      <c r="B17" s="7">
        <f t="shared" si="1"/>
        <v>2234</v>
      </c>
      <c r="C17" s="6">
        <v>2234</v>
      </c>
      <c r="D17" s="6">
        <f t="shared" si="2"/>
        <v>1923.15</v>
      </c>
      <c r="E17" s="18">
        <v>1923.15</v>
      </c>
      <c r="F17" s="7">
        <f t="shared" si="0"/>
        <v>-310.84999999999991</v>
      </c>
      <c r="G17" s="6">
        <v>2200</v>
      </c>
      <c r="H17" s="6">
        <v>2200</v>
      </c>
      <c r="I17" s="2"/>
    </row>
    <row r="18" spans="1:9" x14ac:dyDescent="0.25">
      <c r="A18" s="2" t="s">
        <v>8</v>
      </c>
      <c r="B18" s="7">
        <f t="shared" si="1"/>
        <v>-989.27</v>
      </c>
      <c r="C18" s="6">
        <v>-989.27</v>
      </c>
      <c r="D18" s="6">
        <f t="shared" si="2"/>
        <v>-771.7</v>
      </c>
      <c r="E18" s="18">
        <v>-771.7</v>
      </c>
      <c r="F18" s="7">
        <f t="shared" si="0"/>
        <v>217.56999999999994</v>
      </c>
      <c r="G18" s="6">
        <v>-1000</v>
      </c>
      <c r="H18" s="6">
        <v>-1000</v>
      </c>
      <c r="I18" s="2"/>
    </row>
    <row r="19" spans="1:9" x14ac:dyDescent="0.25">
      <c r="A19" s="2" t="s">
        <v>9</v>
      </c>
      <c r="B19" s="7">
        <f t="shared" si="1"/>
        <v>415</v>
      </c>
      <c r="C19" s="6">
        <v>415</v>
      </c>
      <c r="D19" s="6">
        <f t="shared" si="2"/>
        <v>130</v>
      </c>
      <c r="E19" s="18">
        <v>130</v>
      </c>
      <c r="F19" s="7">
        <f t="shared" si="0"/>
        <v>-285</v>
      </c>
      <c r="G19" s="6">
        <v>450</v>
      </c>
      <c r="H19" s="6">
        <v>450</v>
      </c>
      <c r="I19" s="2" t="s">
        <v>60</v>
      </c>
    </row>
    <row r="20" spans="1:9" x14ac:dyDescent="0.25">
      <c r="A20" s="2" t="s">
        <v>10</v>
      </c>
      <c r="B20" s="7">
        <f t="shared" si="1"/>
        <v>-200.42</v>
      </c>
      <c r="C20" s="6">
        <v>-200.42</v>
      </c>
      <c r="D20" s="6">
        <f t="shared" si="2"/>
        <v>0</v>
      </c>
      <c r="E20" s="18">
        <v>0</v>
      </c>
      <c r="F20" s="7">
        <f t="shared" si="0"/>
        <v>200.42</v>
      </c>
      <c r="G20" s="6">
        <v>-200</v>
      </c>
      <c r="H20" s="6">
        <v>-200</v>
      </c>
      <c r="I20" s="2" t="s">
        <v>60</v>
      </c>
    </row>
    <row r="21" spans="1:9" x14ac:dyDescent="0.25">
      <c r="A21" s="2" t="s">
        <v>11</v>
      </c>
      <c r="B21" s="7">
        <f t="shared" si="1"/>
        <v>1195.6199999999999</v>
      </c>
      <c r="C21" s="6">
        <v>1195.6199999999999</v>
      </c>
      <c r="D21" s="6">
        <f t="shared" si="2"/>
        <v>791.05</v>
      </c>
      <c r="E21" s="18">
        <v>791.05</v>
      </c>
      <c r="F21" s="7">
        <f t="shared" si="0"/>
        <v>-404.56999999999994</v>
      </c>
      <c r="G21" s="6">
        <v>1200</v>
      </c>
      <c r="H21" s="6">
        <v>1200</v>
      </c>
      <c r="I21" s="2"/>
    </row>
    <row r="22" spans="1:9" x14ac:dyDescent="0.25">
      <c r="A22" s="2" t="s">
        <v>12</v>
      </c>
      <c r="B22" s="7">
        <f t="shared" si="1"/>
        <v>0</v>
      </c>
      <c r="C22" s="6">
        <v>0</v>
      </c>
      <c r="D22" s="6">
        <f t="shared" si="2"/>
        <v>-19.45</v>
      </c>
      <c r="E22" s="18">
        <v>-19.45</v>
      </c>
      <c r="F22" s="7">
        <f t="shared" si="0"/>
        <v>-19.45</v>
      </c>
      <c r="G22" s="6">
        <v>-50</v>
      </c>
      <c r="H22" s="6">
        <v>-50</v>
      </c>
      <c r="I22" s="2"/>
    </row>
    <row r="23" spans="1:9" x14ac:dyDescent="0.25">
      <c r="A23" s="4" t="s">
        <v>50</v>
      </c>
      <c r="B23" s="7"/>
      <c r="C23" s="8">
        <f>+C17+C18+C19+C20+C21+C22</f>
        <v>2654.93</v>
      </c>
      <c r="D23" s="6"/>
      <c r="E23" s="19">
        <f t="shared" ref="E23" si="6">+E17+E18+E19+E20+E21+E22</f>
        <v>2053.0500000000002</v>
      </c>
      <c r="F23" s="9">
        <f t="shared" si="0"/>
        <v>-601.87999999999965</v>
      </c>
      <c r="G23" s="8"/>
      <c r="H23" s="8">
        <f>+H17+H18+H19+H20+H21+H22</f>
        <v>2600</v>
      </c>
      <c r="I23" s="2" t="s">
        <v>60</v>
      </c>
    </row>
    <row r="24" spans="1:9" x14ac:dyDescent="0.25">
      <c r="A24" s="2" t="s">
        <v>13</v>
      </c>
      <c r="B24" s="7">
        <f t="shared" si="1"/>
        <v>589.6</v>
      </c>
      <c r="C24" s="6">
        <v>589.6</v>
      </c>
      <c r="D24" s="6">
        <f t="shared" si="2"/>
        <v>0</v>
      </c>
      <c r="E24" s="18">
        <v>0</v>
      </c>
      <c r="F24" s="7">
        <f t="shared" si="0"/>
        <v>-589.6</v>
      </c>
      <c r="G24" s="6">
        <v>580</v>
      </c>
      <c r="H24" s="6">
        <v>580</v>
      </c>
      <c r="I24" s="2" t="s">
        <v>60</v>
      </c>
    </row>
    <row r="25" spans="1:9" x14ac:dyDescent="0.25">
      <c r="A25" s="2" t="s">
        <v>14</v>
      </c>
      <c r="B25" s="7">
        <f t="shared" si="1"/>
        <v>1323.48</v>
      </c>
      <c r="C25" s="6">
        <v>1323.48</v>
      </c>
      <c r="D25" s="6">
        <f t="shared" si="2"/>
        <v>1524.5</v>
      </c>
      <c r="E25" s="18">
        <v>1524.5</v>
      </c>
      <c r="F25" s="7">
        <f t="shared" si="0"/>
        <v>201.01999999999998</v>
      </c>
      <c r="G25" s="6">
        <v>2900</v>
      </c>
      <c r="H25" s="6">
        <v>2900</v>
      </c>
      <c r="I25" s="2" t="s">
        <v>60</v>
      </c>
    </row>
    <row r="26" spans="1:9" x14ac:dyDescent="0.25">
      <c r="A26" s="2" t="s">
        <v>15</v>
      </c>
      <c r="B26" s="7">
        <f t="shared" si="1"/>
        <v>13.86</v>
      </c>
      <c r="C26" s="6">
        <v>13.86</v>
      </c>
      <c r="D26" s="6">
        <f t="shared" si="2"/>
        <v>9</v>
      </c>
      <c r="E26" s="18">
        <v>9</v>
      </c>
      <c r="F26" s="7">
        <f t="shared" si="0"/>
        <v>-4.8599999999999994</v>
      </c>
      <c r="G26" s="6">
        <v>35</v>
      </c>
      <c r="H26" s="6">
        <v>35</v>
      </c>
      <c r="I26" s="2" t="s">
        <v>60</v>
      </c>
    </row>
    <row r="27" spans="1:9" x14ac:dyDescent="0.25">
      <c r="A27" s="2" t="s">
        <v>16</v>
      </c>
      <c r="B27" s="7">
        <f t="shared" si="1"/>
        <v>21430.21</v>
      </c>
      <c r="C27" s="6">
        <v>21430.21</v>
      </c>
      <c r="D27" s="6">
        <f t="shared" si="2"/>
        <v>15573.07</v>
      </c>
      <c r="E27" s="18">
        <v>15573.07</v>
      </c>
      <c r="F27" s="24">
        <f t="shared" si="0"/>
        <v>-5857.1399999999994</v>
      </c>
      <c r="G27" s="6">
        <v>35000</v>
      </c>
      <c r="H27" s="6">
        <v>35000</v>
      </c>
      <c r="I27" s="2"/>
    </row>
    <row r="28" spans="1:9" x14ac:dyDescent="0.25">
      <c r="A28" s="2" t="s">
        <v>17</v>
      </c>
      <c r="B28" s="7">
        <f t="shared" si="1"/>
        <v>-17464.02</v>
      </c>
      <c r="C28" s="6">
        <v>-17464.02</v>
      </c>
      <c r="D28" s="6">
        <f t="shared" si="2"/>
        <v>-18427.27</v>
      </c>
      <c r="E28" s="18">
        <v>-18427.27</v>
      </c>
      <c r="F28" s="7">
        <f t="shared" si="0"/>
        <v>-963.25</v>
      </c>
      <c r="G28" s="6">
        <v>-24500</v>
      </c>
      <c r="H28" s="6">
        <v>-24500</v>
      </c>
      <c r="I28" s="2"/>
    </row>
    <row r="29" spans="1:9" x14ac:dyDescent="0.25">
      <c r="A29" s="23" t="s">
        <v>51</v>
      </c>
      <c r="B29" s="12"/>
      <c r="C29" s="30">
        <f>+C27+C28</f>
        <v>3966.1899999999987</v>
      </c>
      <c r="D29" s="30"/>
      <c r="E29" s="30">
        <f t="shared" ref="E29" si="7">+E27+E28</f>
        <v>-2854.2000000000007</v>
      </c>
      <c r="F29" s="12">
        <f t="shared" si="0"/>
        <v>-6820.3899999999994</v>
      </c>
      <c r="G29" s="30"/>
      <c r="H29" s="30">
        <f>+H27+H28</f>
        <v>10500</v>
      </c>
      <c r="I29" s="2" t="s">
        <v>60</v>
      </c>
    </row>
    <row r="30" spans="1:9" x14ac:dyDescent="0.25">
      <c r="A30" s="2" t="s">
        <v>18</v>
      </c>
      <c r="B30" s="7">
        <f t="shared" si="1"/>
        <v>2450.5</v>
      </c>
      <c r="C30" s="6">
        <v>2450.5</v>
      </c>
      <c r="D30" s="6">
        <f t="shared" si="2"/>
        <v>1478</v>
      </c>
      <c r="E30" s="18">
        <v>1478</v>
      </c>
      <c r="F30" s="7">
        <f t="shared" si="0"/>
        <v>-972.5</v>
      </c>
      <c r="G30" s="6">
        <v>7800</v>
      </c>
      <c r="H30" s="6">
        <v>7800</v>
      </c>
      <c r="I30" s="2"/>
    </row>
    <row r="31" spans="1:9" x14ac:dyDescent="0.25">
      <c r="A31" s="2" t="s">
        <v>19</v>
      </c>
      <c r="B31" s="7">
        <f t="shared" si="1"/>
        <v>-2254.0700000000002</v>
      </c>
      <c r="C31" s="6">
        <v>-2254.0700000000002</v>
      </c>
      <c r="D31" s="6">
        <f t="shared" si="2"/>
        <v>-2255</v>
      </c>
      <c r="E31" s="18">
        <v>-2255</v>
      </c>
      <c r="F31" s="7">
        <f t="shared" si="0"/>
        <v>-0.92999999999983629</v>
      </c>
      <c r="G31" s="6">
        <v>-5000</v>
      </c>
      <c r="H31" s="6">
        <v>-5000</v>
      </c>
      <c r="I31" s="2"/>
    </row>
    <row r="32" spans="1:9" x14ac:dyDescent="0.25">
      <c r="A32" s="23" t="s">
        <v>52</v>
      </c>
      <c r="B32" s="12"/>
      <c r="C32" s="30">
        <f>+C30+C31</f>
        <v>196.42999999999984</v>
      </c>
      <c r="D32" s="30"/>
      <c r="E32" s="30">
        <f t="shared" ref="E32" si="8">+E30+E31</f>
        <v>-777</v>
      </c>
      <c r="F32" s="12">
        <f t="shared" si="0"/>
        <v>-973.42999999999984</v>
      </c>
      <c r="G32" s="30"/>
      <c r="H32" s="30">
        <f>+H30+H31</f>
        <v>2800</v>
      </c>
      <c r="I32" s="2" t="s">
        <v>60</v>
      </c>
    </row>
    <row r="33" spans="1:9" x14ac:dyDescent="0.25">
      <c r="A33" s="2" t="s">
        <v>20</v>
      </c>
      <c r="B33" s="7">
        <f t="shared" si="1"/>
        <v>1746</v>
      </c>
      <c r="C33" s="6">
        <v>1746</v>
      </c>
      <c r="D33" s="6">
        <f t="shared" si="2"/>
        <v>1431.1</v>
      </c>
      <c r="E33" s="18">
        <v>1431.1</v>
      </c>
      <c r="F33" s="7">
        <f t="shared" si="0"/>
        <v>-314.90000000000009</v>
      </c>
      <c r="G33" s="6">
        <v>5200</v>
      </c>
      <c r="H33" s="6">
        <v>5200</v>
      </c>
      <c r="I33" s="2"/>
    </row>
    <row r="34" spans="1:9" x14ac:dyDescent="0.25">
      <c r="A34" s="2" t="s">
        <v>21</v>
      </c>
      <c r="B34" s="7">
        <f t="shared" si="1"/>
        <v>-1249.17</v>
      </c>
      <c r="C34" s="6">
        <v>-1249.17</v>
      </c>
      <c r="D34" s="6">
        <f t="shared" si="2"/>
        <v>-1136</v>
      </c>
      <c r="E34" s="18">
        <v>-1136</v>
      </c>
      <c r="F34" s="7">
        <f t="shared" si="0"/>
        <v>113.17000000000007</v>
      </c>
      <c r="G34" s="6">
        <v>-4000</v>
      </c>
      <c r="H34" s="6">
        <v>-4000</v>
      </c>
      <c r="I34" s="2"/>
    </row>
    <row r="35" spans="1:9" x14ac:dyDescent="0.25">
      <c r="A35" s="23" t="s">
        <v>69</v>
      </c>
      <c r="B35" s="12"/>
      <c r="C35" s="30">
        <f>+C33+C34</f>
        <v>496.82999999999993</v>
      </c>
      <c r="D35" s="30"/>
      <c r="E35" s="30">
        <f>+E33+E34</f>
        <v>295.09999999999991</v>
      </c>
      <c r="F35" s="30">
        <f>+F33+F34</f>
        <v>-201.73000000000002</v>
      </c>
      <c r="G35" s="30"/>
      <c r="H35" s="30">
        <f>+H33+H34</f>
        <v>1200</v>
      </c>
      <c r="I35" s="2"/>
    </row>
    <row r="36" spans="1:9" x14ac:dyDescent="0.25">
      <c r="A36" s="33" t="s">
        <v>65</v>
      </c>
      <c r="B36" s="34">
        <f>SUM(B5:B35)</f>
        <v>64467.440000000017</v>
      </c>
      <c r="C36" s="32">
        <f>+B36</f>
        <v>64467.440000000017</v>
      </c>
      <c r="D36" s="34">
        <f>SUM(D5:D35)</f>
        <v>51502.57</v>
      </c>
      <c r="E36" s="34">
        <f>+D36</f>
        <v>51502.57</v>
      </c>
      <c r="F36" s="35">
        <f t="shared" si="0"/>
        <v>-12964.870000000017</v>
      </c>
      <c r="G36" s="34">
        <f>SUM(G5:G35)</f>
        <v>82600</v>
      </c>
      <c r="H36" s="34">
        <f>+G36</f>
        <v>82600</v>
      </c>
      <c r="I36" s="2"/>
    </row>
    <row r="37" spans="1:9" x14ac:dyDescent="0.25">
      <c r="A37" s="2"/>
      <c r="B37" s="2"/>
      <c r="C37" s="7"/>
      <c r="D37" s="7"/>
      <c r="E37" s="7"/>
      <c r="F37" s="7"/>
      <c r="G37" s="7"/>
      <c r="H37" s="7"/>
      <c r="I37" s="2"/>
    </row>
    <row r="38" spans="1:9" x14ac:dyDescent="0.25">
      <c r="A38" s="2" t="s">
        <v>22</v>
      </c>
      <c r="B38" s="2"/>
      <c r="C38" s="6">
        <v>800</v>
      </c>
      <c r="D38" s="6"/>
      <c r="E38" s="6">
        <v>0</v>
      </c>
      <c r="F38" s="24">
        <f t="shared" ref="F38:F65" si="9">+E38-C38</f>
        <v>-800</v>
      </c>
      <c r="G38" s="6"/>
      <c r="H38" s="6">
        <v>0</v>
      </c>
      <c r="I38" s="2"/>
    </row>
    <row r="39" spans="1:9" x14ac:dyDescent="0.25">
      <c r="A39" s="2" t="s">
        <v>23</v>
      </c>
      <c r="B39" s="2"/>
      <c r="C39" s="6">
        <v>2490.37</v>
      </c>
      <c r="D39" s="6"/>
      <c r="E39" s="6">
        <v>2536.13</v>
      </c>
      <c r="F39" s="24">
        <f t="shared" si="9"/>
        <v>45.760000000000218</v>
      </c>
      <c r="G39" s="6"/>
      <c r="H39" s="6">
        <v>2536</v>
      </c>
      <c r="I39" s="2"/>
    </row>
    <row r="40" spans="1:9" x14ac:dyDescent="0.25">
      <c r="A40" s="2" t="s">
        <v>24</v>
      </c>
      <c r="B40" s="2"/>
      <c r="C40" s="6">
        <v>0</v>
      </c>
      <c r="D40" s="6"/>
      <c r="E40" s="6">
        <v>0</v>
      </c>
      <c r="F40" s="24">
        <f t="shared" si="9"/>
        <v>0</v>
      </c>
      <c r="G40" s="6"/>
      <c r="H40" s="6">
        <v>0</v>
      </c>
      <c r="I40" s="2"/>
    </row>
    <row r="41" spans="1:9" x14ac:dyDescent="0.25">
      <c r="A41" s="2" t="s">
        <v>25</v>
      </c>
      <c r="B41" s="2"/>
      <c r="C41" s="6">
        <v>0</v>
      </c>
      <c r="D41" s="6"/>
      <c r="E41" s="6">
        <v>643.54</v>
      </c>
      <c r="F41" s="24">
        <f t="shared" si="9"/>
        <v>643.54</v>
      </c>
      <c r="G41" s="6"/>
      <c r="H41" s="6">
        <v>4400</v>
      </c>
      <c r="I41" s="2" t="s">
        <v>68</v>
      </c>
    </row>
    <row r="42" spans="1:9" x14ac:dyDescent="0.25">
      <c r="A42" s="2" t="s">
        <v>26</v>
      </c>
      <c r="B42" s="2"/>
      <c r="C42" s="6">
        <v>0</v>
      </c>
      <c r="D42" s="6"/>
      <c r="E42" s="6">
        <v>0</v>
      </c>
      <c r="F42" s="24">
        <f t="shared" si="9"/>
        <v>0</v>
      </c>
      <c r="G42" s="6"/>
      <c r="H42" s="6">
        <v>450</v>
      </c>
      <c r="I42" s="2" t="s">
        <v>60</v>
      </c>
    </row>
    <row r="43" spans="1:9" x14ac:dyDescent="0.25">
      <c r="A43" s="2" t="s">
        <v>27</v>
      </c>
      <c r="B43" s="2"/>
      <c r="C43" s="6">
        <v>10614</v>
      </c>
      <c r="D43" s="6"/>
      <c r="E43" s="6">
        <v>13111.75</v>
      </c>
      <c r="F43" s="24">
        <f t="shared" si="9"/>
        <v>2497.75</v>
      </c>
      <c r="G43" s="6"/>
      <c r="H43" s="6">
        <v>13863</v>
      </c>
      <c r="I43" s="2" t="s">
        <v>60</v>
      </c>
    </row>
    <row r="44" spans="1:9" x14ac:dyDescent="0.25">
      <c r="A44" s="2" t="s">
        <v>28</v>
      </c>
      <c r="B44" s="2"/>
      <c r="C44" s="6">
        <v>1526</v>
      </c>
      <c r="D44" s="6"/>
      <c r="E44" s="6">
        <v>1526</v>
      </c>
      <c r="F44" s="24">
        <f t="shared" si="9"/>
        <v>0</v>
      </c>
      <c r="G44" s="6"/>
      <c r="H44" s="6">
        <v>1635</v>
      </c>
      <c r="I44" s="2"/>
    </row>
    <row r="45" spans="1:9" x14ac:dyDescent="0.25">
      <c r="A45" s="2" t="s">
        <v>29</v>
      </c>
      <c r="B45" s="2"/>
      <c r="C45" s="6">
        <v>0</v>
      </c>
      <c r="D45" s="6"/>
      <c r="E45" s="6">
        <v>1036</v>
      </c>
      <c r="F45" s="24">
        <f t="shared" si="9"/>
        <v>1036</v>
      </c>
      <c r="G45" s="6"/>
      <c r="H45" s="6">
        <v>1036</v>
      </c>
      <c r="I45" s="2"/>
    </row>
    <row r="46" spans="1:9" x14ac:dyDescent="0.25">
      <c r="A46" s="2" t="s">
        <v>30</v>
      </c>
      <c r="B46" s="2"/>
      <c r="C46" s="6">
        <v>9000</v>
      </c>
      <c r="D46" s="6"/>
      <c r="E46" s="6">
        <v>6275</v>
      </c>
      <c r="F46" s="24">
        <f t="shared" si="9"/>
        <v>-2725</v>
      </c>
      <c r="G46" s="6"/>
      <c r="H46" s="6">
        <v>6275</v>
      </c>
      <c r="I46" s="2"/>
    </row>
    <row r="47" spans="1:9" x14ac:dyDescent="0.25">
      <c r="A47" s="2" t="s">
        <v>31</v>
      </c>
      <c r="B47" s="2"/>
      <c r="C47" s="6">
        <v>0</v>
      </c>
      <c r="D47" s="6"/>
      <c r="E47" s="6">
        <v>3880</v>
      </c>
      <c r="F47" s="24">
        <f t="shared" si="9"/>
        <v>3880</v>
      </c>
      <c r="G47" s="6"/>
      <c r="H47" s="6">
        <v>3880</v>
      </c>
      <c r="I47" s="2"/>
    </row>
    <row r="48" spans="1:9" x14ac:dyDescent="0.25">
      <c r="A48" s="2" t="s">
        <v>32</v>
      </c>
      <c r="B48" s="2"/>
      <c r="C48" s="6">
        <v>0</v>
      </c>
      <c r="D48" s="6"/>
      <c r="E48" s="6">
        <v>0</v>
      </c>
      <c r="F48" s="24">
        <f t="shared" si="9"/>
        <v>0</v>
      </c>
      <c r="G48" s="6"/>
      <c r="H48" s="6">
        <v>0</v>
      </c>
      <c r="I48" s="2"/>
    </row>
    <row r="49" spans="1:9" x14ac:dyDescent="0.25">
      <c r="A49" s="2" t="s">
        <v>33</v>
      </c>
      <c r="B49" s="2"/>
      <c r="C49" s="6">
        <v>0</v>
      </c>
      <c r="D49" s="6"/>
      <c r="E49" s="6">
        <v>0</v>
      </c>
      <c r="F49" s="24">
        <f t="shared" si="9"/>
        <v>0</v>
      </c>
      <c r="G49" s="6"/>
      <c r="H49" s="6">
        <v>1000</v>
      </c>
      <c r="I49" s="2" t="s">
        <v>60</v>
      </c>
    </row>
    <row r="50" spans="1:9" x14ac:dyDescent="0.25">
      <c r="A50" s="2" t="s">
        <v>34</v>
      </c>
      <c r="B50" s="2"/>
      <c r="C50" s="6">
        <v>8338</v>
      </c>
      <c r="D50" s="6"/>
      <c r="E50" s="6">
        <v>2027.21</v>
      </c>
      <c r="F50" s="24">
        <f t="shared" si="9"/>
        <v>-6310.79</v>
      </c>
      <c r="G50" s="6"/>
      <c r="H50" s="6">
        <v>3095</v>
      </c>
      <c r="I50" s="2" t="s">
        <v>60</v>
      </c>
    </row>
    <row r="51" spans="1:9" x14ac:dyDescent="0.25">
      <c r="A51" s="2" t="s">
        <v>35</v>
      </c>
      <c r="B51" s="2"/>
      <c r="C51" s="6">
        <v>0</v>
      </c>
      <c r="D51" s="6"/>
      <c r="E51" s="6">
        <v>2950</v>
      </c>
      <c r="F51" s="24">
        <f t="shared" si="9"/>
        <v>2950</v>
      </c>
      <c r="G51" s="6"/>
      <c r="H51" s="6">
        <v>3025</v>
      </c>
      <c r="I51" s="2" t="s">
        <v>61</v>
      </c>
    </row>
    <row r="52" spans="1:9" x14ac:dyDescent="0.25">
      <c r="A52" s="2" t="s">
        <v>36</v>
      </c>
      <c r="B52" s="2"/>
      <c r="C52" s="6">
        <v>0</v>
      </c>
      <c r="D52" s="6"/>
      <c r="E52" s="6">
        <v>3000</v>
      </c>
      <c r="F52" s="24">
        <f t="shared" si="9"/>
        <v>3000</v>
      </c>
      <c r="G52" s="6"/>
      <c r="H52" s="6">
        <v>3000</v>
      </c>
      <c r="I52" s="2" t="s">
        <v>61</v>
      </c>
    </row>
    <row r="53" spans="1:9" x14ac:dyDescent="0.25">
      <c r="A53" s="2" t="s">
        <v>37</v>
      </c>
      <c r="B53" s="2"/>
      <c r="C53" s="6">
        <v>859</v>
      </c>
      <c r="D53" s="6"/>
      <c r="E53" s="6">
        <v>100</v>
      </c>
      <c r="F53" s="24">
        <f t="shared" si="9"/>
        <v>-759</v>
      </c>
      <c r="G53" s="6"/>
      <c r="H53" s="6">
        <v>379</v>
      </c>
      <c r="I53" s="2"/>
    </row>
    <row r="54" spans="1:9" x14ac:dyDescent="0.25">
      <c r="A54" s="2" t="s">
        <v>38</v>
      </c>
      <c r="B54" s="2"/>
      <c r="C54" s="6">
        <v>0</v>
      </c>
      <c r="D54" s="6"/>
      <c r="E54" s="6">
        <v>510</v>
      </c>
      <c r="F54" s="24">
        <f t="shared" si="9"/>
        <v>510</v>
      </c>
      <c r="G54" s="6"/>
      <c r="H54" s="6">
        <v>1010</v>
      </c>
      <c r="I54" s="2" t="s">
        <v>61</v>
      </c>
    </row>
    <row r="55" spans="1:9" x14ac:dyDescent="0.25">
      <c r="A55" s="2" t="s">
        <v>39</v>
      </c>
      <c r="B55" s="2"/>
      <c r="C55" s="6">
        <v>0</v>
      </c>
      <c r="D55" s="6"/>
      <c r="E55" s="6">
        <v>0</v>
      </c>
      <c r="F55" s="24">
        <f t="shared" si="9"/>
        <v>0</v>
      </c>
      <c r="G55" s="6"/>
      <c r="H55" s="6">
        <v>1200</v>
      </c>
      <c r="I55" s="2" t="s">
        <v>60</v>
      </c>
    </row>
    <row r="56" spans="1:9" x14ac:dyDescent="0.25">
      <c r="A56" s="2" t="s">
        <v>40</v>
      </c>
      <c r="B56" s="2"/>
      <c r="C56" s="6">
        <v>1400</v>
      </c>
      <c r="D56" s="6"/>
      <c r="E56" s="6">
        <v>3240</v>
      </c>
      <c r="F56" s="24">
        <f t="shared" si="9"/>
        <v>1840</v>
      </c>
      <c r="G56" s="6"/>
      <c r="H56" s="6">
        <v>3420</v>
      </c>
      <c r="I56" s="2" t="s">
        <v>61</v>
      </c>
    </row>
    <row r="57" spans="1:9" x14ac:dyDescent="0.25">
      <c r="A57" s="2" t="s">
        <v>41</v>
      </c>
      <c r="B57" s="2"/>
      <c r="C57" s="6">
        <v>643</v>
      </c>
      <c r="D57" s="6"/>
      <c r="E57" s="6">
        <v>876.52</v>
      </c>
      <c r="F57" s="24">
        <f t="shared" si="9"/>
        <v>233.51999999999998</v>
      </c>
      <c r="G57" s="6"/>
      <c r="H57" s="6">
        <v>1177</v>
      </c>
      <c r="I57" s="2" t="s">
        <v>60</v>
      </c>
    </row>
    <row r="58" spans="1:9" x14ac:dyDescent="0.25">
      <c r="A58" s="2" t="s">
        <v>42</v>
      </c>
      <c r="B58" s="2"/>
      <c r="C58" s="6">
        <v>0</v>
      </c>
      <c r="D58" s="6"/>
      <c r="E58" s="6">
        <v>30</v>
      </c>
      <c r="F58" s="24">
        <f t="shared" si="9"/>
        <v>30</v>
      </c>
      <c r="G58" s="6"/>
      <c r="H58" s="6">
        <v>200</v>
      </c>
      <c r="I58" s="2" t="s">
        <v>60</v>
      </c>
    </row>
    <row r="59" spans="1:9" x14ac:dyDescent="0.25">
      <c r="A59" s="2" t="s">
        <v>43</v>
      </c>
      <c r="B59" s="2"/>
      <c r="C59" s="6">
        <v>97</v>
      </c>
      <c r="D59" s="6"/>
      <c r="E59" s="6">
        <v>0</v>
      </c>
      <c r="F59" s="24">
        <f t="shared" si="9"/>
        <v>-97</v>
      </c>
      <c r="G59" s="6"/>
      <c r="H59" s="6">
        <v>190</v>
      </c>
      <c r="I59" s="2" t="s">
        <v>60</v>
      </c>
    </row>
    <row r="60" spans="1:9" x14ac:dyDescent="0.25">
      <c r="A60" s="2" t="s">
        <v>44</v>
      </c>
      <c r="B60" s="2"/>
      <c r="C60" s="6">
        <v>1291</v>
      </c>
      <c r="D60" s="6"/>
      <c r="E60" s="6">
        <v>1117.92</v>
      </c>
      <c r="F60" s="24">
        <f t="shared" si="9"/>
        <v>-173.07999999999993</v>
      </c>
      <c r="G60" s="6"/>
      <c r="H60" s="6">
        <v>3211</v>
      </c>
      <c r="I60" s="2" t="s">
        <v>60</v>
      </c>
    </row>
    <row r="61" spans="1:9" x14ac:dyDescent="0.25">
      <c r="A61" s="2" t="s">
        <v>45</v>
      </c>
      <c r="B61" s="2"/>
      <c r="C61" s="6">
        <v>551</v>
      </c>
      <c r="D61" s="6"/>
      <c r="E61" s="6">
        <v>1804.76</v>
      </c>
      <c r="F61" s="24">
        <f t="shared" si="9"/>
        <v>1253.76</v>
      </c>
      <c r="G61" s="6"/>
      <c r="H61" s="6">
        <v>3554</v>
      </c>
      <c r="I61" s="2" t="s">
        <v>60</v>
      </c>
    </row>
    <row r="62" spans="1:9" x14ac:dyDescent="0.25">
      <c r="A62" s="2" t="s">
        <v>46</v>
      </c>
      <c r="B62" s="2"/>
      <c r="C62" s="6">
        <v>592</v>
      </c>
      <c r="D62" s="6"/>
      <c r="E62" s="6">
        <v>597.36</v>
      </c>
      <c r="F62" s="24">
        <f t="shared" si="9"/>
        <v>5.3600000000000136</v>
      </c>
      <c r="G62" s="6"/>
      <c r="H62" s="6">
        <v>1200</v>
      </c>
      <c r="I62" s="2" t="s">
        <v>60</v>
      </c>
    </row>
    <row r="63" spans="1:9" x14ac:dyDescent="0.25">
      <c r="A63" s="2" t="s">
        <v>62</v>
      </c>
      <c r="B63" s="2"/>
      <c r="C63" s="6">
        <v>9339.2900000000009</v>
      </c>
      <c r="D63" s="6"/>
      <c r="E63" s="6">
        <v>10290</v>
      </c>
      <c r="F63" s="24">
        <f t="shared" si="9"/>
        <v>950.70999999999913</v>
      </c>
      <c r="G63" s="6"/>
      <c r="H63" s="6">
        <v>10669</v>
      </c>
      <c r="I63" s="2" t="s">
        <v>61</v>
      </c>
    </row>
    <row r="64" spans="1:9" x14ac:dyDescent="0.25">
      <c r="A64" s="2" t="s">
        <v>47</v>
      </c>
      <c r="B64" s="2"/>
      <c r="C64" s="6">
        <v>299.68</v>
      </c>
      <c r="D64" s="6"/>
      <c r="E64" s="6">
        <v>240.32</v>
      </c>
      <c r="F64" s="24">
        <f t="shared" si="9"/>
        <v>-59.360000000000014</v>
      </c>
      <c r="G64" s="6"/>
      <c r="H64" s="6">
        <v>2500</v>
      </c>
      <c r="I64" s="2" t="s">
        <v>60</v>
      </c>
    </row>
    <row r="65" spans="1:9" x14ac:dyDescent="0.25">
      <c r="A65" s="22" t="s">
        <v>71</v>
      </c>
      <c r="B65" s="3"/>
      <c r="C65" s="13">
        <f>SUM(C38:C64)</f>
        <v>47840.34</v>
      </c>
      <c r="D65" s="13"/>
      <c r="E65" s="27">
        <f>SUM(E38:E64)</f>
        <v>55792.509999999995</v>
      </c>
      <c r="F65" s="28">
        <f t="shared" si="9"/>
        <v>7952.1699999999983</v>
      </c>
      <c r="G65" s="13"/>
      <c r="H65" s="27">
        <f>SUM(H38:H64)</f>
        <v>72905</v>
      </c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1" t="s">
        <v>63</v>
      </c>
      <c r="B68" s="21"/>
      <c r="C68" s="13">
        <f>SUM(C36-C65)</f>
        <v>16627.10000000002</v>
      </c>
      <c r="D68" s="13"/>
      <c r="E68" s="13">
        <f>SUM(E36-E65)</f>
        <v>-4289.9399999999951</v>
      </c>
      <c r="F68" s="13">
        <f>SUM(F36-F65)</f>
        <v>-20917.040000000015</v>
      </c>
      <c r="G68" s="13">
        <v>9725</v>
      </c>
      <c r="H68" s="13">
        <v>9725</v>
      </c>
      <c r="I68" s="2"/>
    </row>
  </sheetData>
  <pageMargins left="0.7" right="0.7" top="0.75" bottom="0.75" header="0.3" footer="0.3"/>
  <pageSetup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Kelley Anderson</cp:lastModifiedBy>
  <cp:lastPrinted>2016-12-12T20:43:50Z</cp:lastPrinted>
  <dcterms:created xsi:type="dcterms:W3CDTF">2016-12-12T17:32:28Z</dcterms:created>
  <dcterms:modified xsi:type="dcterms:W3CDTF">2016-12-13T12:39:13Z</dcterms:modified>
</cp:coreProperties>
</file>